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Flow'!$A$1:$G$49</definedName>
    <definedName name="_xlnm.Print_Area" localSheetId="2">'Changes in equity'!$A$1:$M$40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<sst xmlns="http://schemas.openxmlformats.org/spreadsheetml/2006/main" count="160" uniqueCount="127">
  <si>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</si>
  <si>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</si>
  <si>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</si>
  <si>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</si>
  <si>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</si>
  <si>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</si>
  <si>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</si>
  <si>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</si>
  <si>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</si>
  <si>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</si>
  <si>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t>Amount owing by associated company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</si>
  <si>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</si>
  <si>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</si>
  <si>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</si>
  <si>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</si>
  <si>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</si>
  <si>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</si>
  <si>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</si>
  <si>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</si>
  <si>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</si>
  <si>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</si>
  <si>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</si>
  <si>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</si>
  <si>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</si>
  <si>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</si>
  <si>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</si>
  <si>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</si>
  <si>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</si>
  <si>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</si>
  <si>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</si>
  <si>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</si>
  <si>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</si>
  <si>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</si>
  <si>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</si>
  <si>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Quarter ended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</si>
  <si>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</si>
  <si>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</si>
  <si>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</si>
  <si>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</si>
  <si>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</si>
  <si>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</si>
  <si>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</si>
  <si>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</si>
  <si>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</si>
  <si>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</si>
  <si>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</si>
  <si>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</si>
  <si>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</si>
  <si>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</si>
  <si>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</si>
  <si>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</si>
  <si>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</si>
  <si>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</si>
  <si>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</si>
  <si>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</si>
  <si>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</si>
  <si>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</si>
  <si>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</si>
  <si>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</si>
  <si>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</si>
  <si>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</si>
  <si>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</si>
  <si>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</si>
  <si>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</si>
  <si>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</si>
  <si>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</si>
  <si>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</si>
  <si>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</si>
  <si>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</si>
  <si>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Net increase/(decrease) in cash and cash equivalents</t>
  </si>
  <si>
    <t>Balance as of 1 February 2005</t>
  </si>
  <si>
    <t>Adjustments:-</t>
  </si>
  <si>
    <t>Share of (loss)/profit of associate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</si>
  <si>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</si>
  <si>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</si>
  <si>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</si>
  <si>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</si>
  <si>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</si>
  <si>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</si>
  <si>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</si>
  <si>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Balance as of 1 February 2006</t>
  </si>
  <si>
    <t>Cash and cash equivalents at end of quarter</t>
  </si>
  <si>
    <t>(Restated)</t>
  </si>
  <si>
    <t>Attributable to equity holders of the parent</t>
  </si>
  <si>
    <t xml:space="preserve">Net assets per ordinary share of 50 sen each </t>
  </si>
  <si>
    <t>Restated balance</t>
  </si>
  <si>
    <t xml:space="preserve"> for the year ended 31 January 2006)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</si>
  <si>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</si>
  <si>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</si>
  <si>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</si>
  <si>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</si>
  <si>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</si>
  <si>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</si>
  <si>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</si>
  <si>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</si>
  <si>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</si>
  <si>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</si>
  <si>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</si>
  <si>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</si>
  <si>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</si>
  <si>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</si>
  <si>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</si>
  <si>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</si>
  <si>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</si>
  <si>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 attributable to ordinary equity holders of the parents (RM)</t>
  </si>
  <si>
    <t>the year ended 31st January 2006)</t>
  </si>
  <si>
    <t xml:space="preserve">(The Condensed Consolidated Income Statements should be read in conjunction with the Annual Financial Statement for </t>
  </si>
  <si>
    <t>Financial Statement for the year ended 31st January 2006)</t>
  </si>
  <si>
    <t>Provisions</t>
  </si>
  <si>
    <t>(The Condensed Consolidated Statements of Changes in Equity should be read in conjunction with the Annual Financial Statement</t>
  </si>
  <si>
    <t>the Annual Financial Statement for the year ended 31 January 2006)</t>
  </si>
  <si>
    <t>Identifiable Intangible Assets</t>
  </si>
  <si>
    <t>Profit for the period</t>
  </si>
  <si>
    <t>For the quarter ended 31 July 2006</t>
  </si>
  <si>
    <t xml:space="preserve">6 months cummulative </t>
  </si>
  <si>
    <t>Operating expenses</t>
  </si>
  <si>
    <t>Condensed Consolidated Balance Sheet as at 31 July 2006</t>
  </si>
  <si>
    <t>6 months ended 31 July 2006:</t>
  </si>
  <si>
    <t>Balance as of 31 July 2006</t>
  </si>
  <si>
    <t>6 months ended 31 July 2005:</t>
  </si>
  <si>
    <t>Balance as of 31 July 2005</t>
  </si>
  <si>
    <t>Net profit for the period</t>
  </si>
  <si>
    <t>Cash from/(used) operating activities</t>
  </si>
  <si>
    <t>Net cash from/(used) operating activities</t>
  </si>
  <si>
    <t>Dividend</t>
  </si>
  <si>
    <t>Proposed dividend</t>
  </si>
  <si>
    <t>Other investments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</si>
</sst>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295525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104775</xdr:rowOff>
    </xdr:from>
    <xdr:to>
      <xdr:col>6</xdr:col>
      <xdr:colOff>381000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333875" y="466725"/>
          <a:ext cx="62865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32410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295525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019800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6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2.7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>
      <c r="A3" s="20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113</v>
      </c>
    </row>
    <row r="5" ht="14.25">
      <c r="A5" s="18" t="s">
        <v>13</v>
      </c>
    </row>
    <row r="6" ht="15">
      <c r="A6" s="2"/>
    </row>
    <row r="7" ht="15">
      <c r="A7" s="2"/>
    </row>
    <row r="8" spans="1:10" ht="15">
      <c r="A8" s="2"/>
      <c r="D8" s="76" t="s">
        <v>34</v>
      </c>
      <c r="E8" s="76"/>
      <c r="F8" s="76"/>
      <c r="H8" s="77" t="s">
        <v>114</v>
      </c>
      <c r="I8" s="77"/>
      <c r="J8" s="77"/>
    </row>
    <row r="9" spans="4:10" ht="15">
      <c r="D9" s="4">
        <v>38929</v>
      </c>
      <c r="E9" s="4"/>
      <c r="F9" s="4">
        <v>38564</v>
      </c>
      <c r="H9" s="4">
        <f>+D9</f>
        <v>38929</v>
      </c>
      <c r="I9" s="4"/>
      <c r="J9" s="4">
        <f>+F9</f>
        <v>38564</v>
      </c>
    </row>
    <row r="10" spans="4:10" ht="15">
      <c r="D10" s="4"/>
      <c r="E10" s="4"/>
      <c r="F10" s="50" t="s">
        <v>82</v>
      </c>
      <c r="H10" s="4"/>
      <c r="I10" s="4"/>
      <c r="J10" s="50" t="s">
        <v>82</v>
      </c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3">
        <v>41784</v>
      </c>
      <c r="E15" s="60"/>
      <c r="F15" s="53">
        <v>34634</v>
      </c>
      <c r="G15" s="60"/>
      <c r="H15" s="23">
        <v>75508</v>
      </c>
      <c r="I15" s="60"/>
      <c r="J15" s="23">
        <v>67909</v>
      </c>
    </row>
    <row r="16" spans="6:10" ht="14.25">
      <c r="F16" s="11"/>
      <c r="H16" s="5"/>
      <c r="J16" s="5"/>
    </row>
    <row r="17" spans="1:10" ht="14.25">
      <c r="A17" s="1" t="s">
        <v>115</v>
      </c>
      <c r="D17" s="23">
        <v>-36448</v>
      </c>
      <c r="F17" s="11">
        <v>-28837</v>
      </c>
      <c r="H17" s="5">
        <v>-66182</v>
      </c>
      <c r="J17" s="11">
        <v>-58939</v>
      </c>
    </row>
    <row r="18" spans="1:10" ht="14.25">
      <c r="A18" s="1" t="s">
        <v>16</v>
      </c>
      <c r="D18" s="23">
        <v>-120</v>
      </c>
      <c r="F18" s="11">
        <v>-327</v>
      </c>
      <c r="H18" s="5">
        <v>-198</v>
      </c>
      <c r="J18" s="5">
        <v>-369</v>
      </c>
    </row>
    <row r="19" spans="1:10" ht="14.25">
      <c r="A19" s="1" t="s">
        <v>17</v>
      </c>
      <c r="D19" s="23">
        <v>151</v>
      </c>
      <c r="F19" s="49">
        <v>99</v>
      </c>
      <c r="H19" s="5">
        <v>257</v>
      </c>
      <c r="J19" s="48">
        <v>193</v>
      </c>
    </row>
    <row r="20" spans="1:10" ht="14.25">
      <c r="A20" s="1" t="s">
        <v>72</v>
      </c>
      <c r="D20" s="23">
        <v>0</v>
      </c>
      <c r="F20" s="11">
        <v>371</v>
      </c>
      <c r="H20" s="5">
        <v>-116</v>
      </c>
      <c r="J20" s="5">
        <v>539</v>
      </c>
    </row>
    <row r="21" spans="4:10" ht="14.25">
      <c r="D21" s="6"/>
      <c r="F21" s="22"/>
      <c r="H21" s="6"/>
      <c r="J21" s="6"/>
    </row>
    <row r="22" spans="1:10" ht="15">
      <c r="A22" s="2" t="s">
        <v>18</v>
      </c>
      <c r="D22" s="11">
        <f>SUM(D15:D21)</f>
        <v>5367</v>
      </c>
      <c r="F22" s="11">
        <f>SUM(F15:F21)</f>
        <v>5940</v>
      </c>
      <c r="H22" s="11">
        <f>SUM(H15:H21)</f>
        <v>9269</v>
      </c>
      <c r="J22" s="11">
        <f>SUM(J15:J21)</f>
        <v>9333</v>
      </c>
    </row>
    <row r="23" spans="1:10" ht="14.25">
      <c r="A23" s="1" t="s">
        <v>19</v>
      </c>
      <c r="D23" s="23">
        <v>-369</v>
      </c>
      <c r="F23" s="11">
        <v>-1279</v>
      </c>
      <c r="H23" s="5">
        <v>-1244</v>
      </c>
      <c r="J23" s="5">
        <v>-2142</v>
      </c>
    </row>
    <row r="24" spans="4:10" ht="14.25">
      <c r="D24" s="6"/>
      <c r="F24" s="22"/>
      <c r="H24" s="6"/>
      <c r="J24" s="6"/>
    </row>
    <row r="25" spans="1:10" ht="15.75" thickBot="1">
      <c r="A25" s="2" t="s">
        <v>112</v>
      </c>
      <c r="D25" s="21">
        <f>SUM(D22:D24)</f>
        <v>4998</v>
      </c>
      <c r="F25" s="21">
        <f>SUM(F22:F24)</f>
        <v>4661</v>
      </c>
      <c r="H25" s="21">
        <f>SUM(H22:H24)</f>
        <v>8025</v>
      </c>
      <c r="J25" s="21">
        <f>SUM(J22:J24)</f>
        <v>7191</v>
      </c>
    </row>
    <row r="26" spans="1:10" ht="15.75" thickTop="1">
      <c r="A26" s="2"/>
      <c r="D26" s="53"/>
      <c r="F26" s="53"/>
      <c r="H26" s="53"/>
      <c r="J26" s="53"/>
    </row>
    <row r="27" spans="6:10" ht="14.25">
      <c r="F27" s="11"/>
      <c r="H27" s="5"/>
      <c r="J27" s="5"/>
    </row>
    <row r="28" spans="1:10" ht="15">
      <c r="A28" s="2" t="s">
        <v>75</v>
      </c>
      <c r="F28" s="11"/>
      <c r="H28" s="5"/>
      <c r="J28" s="5"/>
    </row>
    <row r="29" spans="1:10" ht="14.25">
      <c r="A29" s="15" t="s">
        <v>76</v>
      </c>
      <c r="D29" s="11">
        <f>D32-D30</f>
        <v>4832</v>
      </c>
      <c r="F29" s="11">
        <f>F32-F30</f>
        <v>4420</v>
      </c>
      <c r="H29" s="11">
        <f>H32-H30</f>
        <v>7770</v>
      </c>
      <c r="J29" s="11">
        <f>J32-J30</f>
        <v>6817</v>
      </c>
    </row>
    <row r="30" spans="1:10" ht="14.25">
      <c r="A30" s="15" t="s">
        <v>77</v>
      </c>
      <c r="D30" s="11">
        <v>166</v>
      </c>
      <c r="F30" s="11">
        <v>241</v>
      </c>
      <c r="H30" s="11">
        <v>255</v>
      </c>
      <c r="J30" s="11">
        <v>374</v>
      </c>
    </row>
    <row r="31" spans="1:10" ht="14.25">
      <c r="A31" s="15"/>
      <c r="D31" s="11"/>
      <c r="F31" s="11"/>
      <c r="H31" s="11"/>
      <c r="J31" s="11"/>
    </row>
    <row r="32" spans="1:10" ht="15" thickBot="1">
      <c r="A32" s="15"/>
      <c r="D32" s="21">
        <f>D25</f>
        <v>4998</v>
      </c>
      <c r="F32" s="21">
        <f>F25</f>
        <v>4661</v>
      </c>
      <c r="H32" s="21">
        <f>H25</f>
        <v>8025</v>
      </c>
      <c r="J32" s="21">
        <f>J25</f>
        <v>7191</v>
      </c>
    </row>
    <row r="33" spans="6:10" ht="15" thickTop="1">
      <c r="F33" s="11"/>
      <c r="H33" s="5"/>
      <c r="J33" s="5"/>
    </row>
    <row r="34" spans="6:10" ht="14.25">
      <c r="F34" s="11"/>
      <c r="H34" s="5"/>
      <c r="J34" s="5"/>
    </row>
    <row r="35" spans="1:10" ht="15">
      <c r="A35" s="2" t="s">
        <v>59</v>
      </c>
      <c r="F35" s="17"/>
      <c r="H35" s="17"/>
      <c r="J35" s="5"/>
    </row>
    <row r="36" spans="6:10" ht="14.25">
      <c r="F36" s="17"/>
      <c r="H36" s="17"/>
      <c r="J36" s="5"/>
    </row>
    <row r="37" spans="1:10" ht="15">
      <c r="A37" s="15" t="s">
        <v>66</v>
      </c>
      <c r="B37" s="2" t="s">
        <v>12</v>
      </c>
      <c r="F37" s="17"/>
      <c r="H37" s="17"/>
      <c r="J37" s="5"/>
    </row>
    <row r="38" spans="2:10" ht="14.25">
      <c r="B38" s="1" t="s">
        <v>40</v>
      </c>
      <c r="D38" s="39">
        <v>3.76</v>
      </c>
      <c r="E38" s="28"/>
      <c r="F38" s="51">
        <v>3.44</v>
      </c>
      <c r="G38" s="28"/>
      <c r="H38" s="33">
        <v>6.05</v>
      </c>
      <c r="I38" s="28"/>
      <c r="J38" s="33">
        <v>5.31</v>
      </c>
    </row>
    <row r="39" spans="4:10" ht="14.25">
      <c r="D39" s="29"/>
      <c r="E39" s="30"/>
      <c r="F39" s="29"/>
      <c r="G39" s="30"/>
      <c r="H39" s="29"/>
      <c r="I39" s="30"/>
      <c r="J39" s="29"/>
    </row>
    <row r="40" spans="1:10" ht="14.25">
      <c r="A40" s="15"/>
      <c r="C40" s="16"/>
      <c r="D40" s="31"/>
      <c r="E40" s="30"/>
      <c r="F40" s="31"/>
      <c r="G40" s="30"/>
      <c r="H40" s="31"/>
      <c r="I40" s="30"/>
      <c r="J40" s="31"/>
    </row>
    <row r="41" spans="1:10" ht="15">
      <c r="A41" s="1" t="s">
        <v>0</v>
      </c>
      <c r="B41" s="2" t="s">
        <v>67</v>
      </c>
      <c r="D41" s="31"/>
      <c r="E41" s="30"/>
      <c r="F41" s="32"/>
      <c r="G41" s="30"/>
      <c r="H41" s="30"/>
      <c r="I41" s="30"/>
      <c r="J41" s="31"/>
    </row>
    <row r="42" spans="2:10" ht="14.25">
      <c r="B42" s="1" t="s">
        <v>41</v>
      </c>
      <c r="D42" s="39" t="s">
        <v>68</v>
      </c>
      <c r="E42" s="28"/>
      <c r="F42" s="51" t="s">
        <v>68</v>
      </c>
      <c r="G42" s="28"/>
      <c r="H42" s="33" t="s">
        <v>68</v>
      </c>
      <c r="I42" s="28"/>
      <c r="J42" s="33" t="s">
        <v>68</v>
      </c>
    </row>
    <row r="43" spans="6:10" ht="14.25">
      <c r="F43" s="12"/>
      <c r="J43" s="5"/>
    </row>
    <row r="44" spans="2:10" ht="14.25">
      <c r="B44" s="15"/>
      <c r="C44" s="16"/>
      <c r="F44" s="12"/>
      <c r="J44" s="5"/>
    </row>
    <row r="45" spans="2:10" ht="14.25">
      <c r="B45" s="15"/>
      <c r="C45" s="16"/>
      <c r="F45" s="12"/>
      <c r="J45" s="5"/>
    </row>
    <row r="46" spans="2:10" ht="14.25">
      <c r="B46" s="15"/>
      <c r="C46" s="16"/>
      <c r="F46" s="12"/>
      <c r="J46" s="5"/>
    </row>
    <row r="47" spans="2:10" ht="14.25">
      <c r="B47" s="15"/>
      <c r="C47" s="16"/>
      <c r="F47" s="12"/>
      <c r="J47" s="5"/>
    </row>
    <row r="48" spans="6:10" ht="14.25">
      <c r="F48" s="12"/>
      <c r="J48" s="5"/>
    </row>
    <row r="49" spans="1:10" ht="14.25">
      <c r="A49" s="72" t="s">
        <v>106</v>
      </c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4.25">
      <c r="A50" s="16" t="s">
        <v>105</v>
      </c>
      <c r="B50" s="16"/>
      <c r="C50" s="16"/>
      <c r="D50" s="37"/>
      <c r="E50" s="16"/>
      <c r="F50" s="38"/>
      <c r="G50" s="16"/>
      <c r="H50" s="16"/>
      <c r="I50" s="16"/>
      <c r="J50" s="37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</sheetData>
  <mergeCells count="5">
    <mergeCell ref="A49:J49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workbookViewId="0" topLeftCell="A1">
      <selection activeCell="D7" sqref="D7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4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78" t="s">
        <v>14</v>
      </c>
      <c r="C1" s="74"/>
      <c r="D1" s="74"/>
      <c r="E1" s="74"/>
      <c r="F1" s="74"/>
      <c r="G1" s="74"/>
      <c r="H1" s="74"/>
    </row>
    <row r="2" spans="2:8" ht="33" customHeight="1">
      <c r="B2" s="75"/>
      <c r="C2" s="75"/>
      <c r="D2" s="75"/>
      <c r="E2" s="75"/>
      <c r="F2" s="75"/>
      <c r="G2" s="75"/>
      <c r="H2" s="75"/>
    </row>
    <row r="3" spans="2:8" ht="15" customHeight="1">
      <c r="B3" s="20" t="s">
        <v>116</v>
      </c>
      <c r="C3" s="19"/>
      <c r="D3" s="19"/>
      <c r="E3" s="19"/>
      <c r="F3" s="19"/>
      <c r="G3" s="19"/>
      <c r="H3" s="19"/>
    </row>
    <row r="4" ht="14.25">
      <c r="B4" s="18" t="s">
        <v>13</v>
      </c>
    </row>
    <row r="5" spans="6:8" ht="15">
      <c r="F5" s="3" t="s">
        <v>1</v>
      </c>
      <c r="H5" s="3" t="s">
        <v>1</v>
      </c>
    </row>
    <row r="6" spans="6:8" ht="15">
      <c r="F6" s="4">
        <v>38929</v>
      </c>
      <c r="H6" s="4">
        <v>38748</v>
      </c>
    </row>
    <row r="7" spans="6:10" ht="15">
      <c r="F7" s="4"/>
      <c r="H7" s="50" t="s">
        <v>82</v>
      </c>
      <c r="J7" s="19"/>
    </row>
    <row r="8" spans="6:8" ht="15">
      <c r="F8" s="3" t="s">
        <v>2</v>
      </c>
      <c r="H8" s="3" t="s">
        <v>2</v>
      </c>
    </row>
    <row r="9" spans="2:8" ht="15">
      <c r="B9" s="20" t="s">
        <v>39</v>
      </c>
      <c r="F9" s="5"/>
      <c r="G9" s="5"/>
      <c r="H9" s="5"/>
    </row>
    <row r="10" spans="2:8" ht="15">
      <c r="B10" s="20" t="s">
        <v>87</v>
      </c>
      <c r="F10" s="5"/>
      <c r="G10" s="5"/>
      <c r="H10" s="5"/>
    </row>
    <row r="11" spans="3:8" ht="14.25">
      <c r="C11" s="1" t="s">
        <v>7</v>
      </c>
      <c r="F11" s="5">
        <v>78269</v>
      </c>
      <c r="G11" s="5"/>
      <c r="H11" s="5">
        <v>79634</v>
      </c>
    </row>
    <row r="12" spans="3:8" ht="14.25">
      <c r="C12" s="1" t="s">
        <v>65</v>
      </c>
      <c r="F12" s="5">
        <v>5822</v>
      </c>
      <c r="G12" s="5"/>
      <c r="H12" s="5">
        <v>5938</v>
      </c>
    </row>
    <row r="13" spans="3:8" ht="14.25">
      <c r="C13" s="64" t="s">
        <v>126</v>
      </c>
      <c r="D13" s="64"/>
      <c r="E13" s="64"/>
      <c r="F13" s="65">
        <v>16739</v>
      </c>
      <c r="G13" s="65"/>
      <c r="H13" s="65">
        <v>16196</v>
      </c>
    </row>
    <row r="14" spans="3:10" ht="14.25">
      <c r="C14" s="64" t="s">
        <v>111</v>
      </c>
      <c r="D14" s="64"/>
      <c r="E14" s="64"/>
      <c r="F14" s="65">
        <v>2129</v>
      </c>
      <c r="G14" s="65"/>
      <c r="H14" s="65">
        <f>2193-64</f>
        <v>2129</v>
      </c>
      <c r="J14" s="59"/>
    </row>
    <row r="15" spans="3:8" ht="14.25">
      <c r="C15" s="1" t="s">
        <v>64</v>
      </c>
      <c r="F15" s="5">
        <v>1192</v>
      </c>
      <c r="G15" s="5"/>
      <c r="H15" s="5">
        <v>1142</v>
      </c>
    </row>
    <row r="16" spans="3:8" ht="14.25">
      <c r="C16" s="1" t="s">
        <v>11</v>
      </c>
      <c r="F16" s="5">
        <v>2134</v>
      </c>
      <c r="G16" s="5"/>
      <c r="H16" s="5">
        <v>2134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5"/>
      <c r="C19" s="1" t="s">
        <v>8</v>
      </c>
      <c r="F19" s="5">
        <v>20273</v>
      </c>
      <c r="G19" s="5"/>
      <c r="H19" s="5">
        <v>20463</v>
      </c>
    </row>
    <row r="20" spans="2:8" ht="14.25" hidden="1">
      <c r="B20" s="15"/>
      <c r="C20" s="1" t="s">
        <v>11</v>
      </c>
      <c r="F20" s="5">
        <v>0</v>
      </c>
      <c r="G20" s="5"/>
      <c r="H20" s="5">
        <v>0</v>
      </c>
    </row>
    <row r="21" spans="2:8" ht="14.25">
      <c r="B21" s="15"/>
      <c r="C21" s="1" t="s">
        <v>32</v>
      </c>
      <c r="F21" s="5">
        <f>34205+2418-1</f>
        <v>36622</v>
      </c>
      <c r="G21" s="5"/>
      <c r="H21" s="5">
        <v>29084</v>
      </c>
    </row>
    <row r="22" spans="2:8" ht="14.25">
      <c r="B22" s="15"/>
      <c r="C22" s="1" t="s">
        <v>10</v>
      </c>
      <c r="F22" s="23">
        <v>0</v>
      </c>
      <c r="G22" s="5"/>
      <c r="H22" s="5">
        <v>7</v>
      </c>
    </row>
    <row r="23" spans="2:8" ht="14.25">
      <c r="B23" s="15"/>
      <c r="C23" s="1" t="s">
        <v>49</v>
      </c>
      <c r="F23" s="6">
        <v>28686</v>
      </c>
      <c r="G23" s="5"/>
      <c r="H23" s="5">
        <v>24216</v>
      </c>
    </row>
    <row r="24" spans="2:8" ht="14.25">
      <c r="B24" s="1"/>
      <c r="F24" s="8">
        <f>SUM(F19:F23)</f>
        <v>85581</v>
      </c>
      <c r="G24" s="5"/>
      <c r="H24" s="8">
        <f>SUM(H19:H23)</f>
        <v>73770</v>
      </c>
    </row>
    <row r="25" spans="2:8" ht="15">
      <c r="B25" s="1"/>
      <c r="F25" s="67"/>
      <c r="G25" s="5"/>
      <c r="H25" s="23"/>
    </row>
    <row r="26" spans="2:8" ht="15.75" thickBot="1">
      <c r="B26" s="2" t="s">
        <v>88</v>
      </c>
      <c r="F26" s="63">
        <f>F11+F12+F13+F14+F15+F16+F24</f>
        <v>191866</v>
      </c>
      <c r="G26" s="26"/>
      <c r="H26" s="63">
        <f>H11+H12+H13+H14+H15+H16+H24</f>
        <v>180943</v>
      </c>
    </row>
    <row r="27" spans="2:8" ht="15" thickTop="1">
      <c r="B27" s="1"/>
      <c r="F27" s="5"/>
      <c r="G27" s="5"/>
      <c r="H27" s="5"/>
    </row>
    <row r="28" spans="2:8" ht="15">
      <c r="B28" s="2" t="s">
        <v>89</v>
      </c>
      <c r="F28" s="5"/>
      <c r="G28" s="5"/>
      <c r="H28" s="5"/>
    </row>
    <row r="29" spans="2:8" ht="15">
      <c r="B29" s="2" t="s">
        <v>90</v>
      </c>
      <c r="F29" s="5"/>
      <c r="G29" s="5"/>
      <c r="H29" s="5"/>
    </row>
    <row r="30" spans="2:8" ht="14.25">
      <c r="B30" s="1"/>
      <c r="C30" s="1" t="s">
        <v>4</v>
      </c>
      <c r="F30" s="5">
        <v>64245</v>
      </c>
      <c r="G30" s="5"/>
      <c r="H30" s="5">
        <v>64245</v>
      </c>
    </row>
    <row r="31" spans="2:8" ht="14.25">
      <c r="B31" s="1"/>
      <c r="C31" s="1" t="s">
        <v>91</v>
      </c>
      <c r="F31" s="68">
        <v>15033</v>
      </c>
      <c r="G31" s="5"/>
      <c r="H31" s="5">
        <f>15033</f>
        <v>15033</v>
      </c>
    </row>
    <row r="32" spans="2:10" ht="14.25">
      <c r="B32" s="1"/>
      <c r="C32" s="1" t="s">
        <v>92</v>
      </c>
      <c r="F32" s="57">
        <v>68199</v>
      </c>
      <c r="G32" s="65"/>
      <c r="H32" s="52">
        <f>62343-64</f>
        <v>62279</v>
      </c>
      <c r="J32" s="59"/>
    </row>
    <row r="33" spans="2:9" ht="14.25">
      <c r="B33" s="1"/>
      <c r="F33" s="42">
        <f>SUM(F30:F32)</f>
        <v>147477</v>
      </c>
      <c r="G33" s="23"/>
      <c r="H33" s="42">
        <f>SUM(H30:H32)</f>
        <v>141557</v>
      </c>
      <c r="I33" s="12"/>
    </row>
    <row r="34" spans="2:10" ht="14.25">
      <c r="B34" s="1" t="s">
        <v>6</v>
      </c>
      <c r="F34" s="57">
        <v>7855</v>
      </c>
      <c r="G34" s="5"/>
      <c r="H34" s="57">
        <v>7600</v>
      </c>
      <c r="J34" s="23"/>
    </row>
    <row r="35" spans="2:10" ht="15">
      <c r="B35" s="2" t="s">
        <v>93</v>
      </c>
      <c r="F35" s="58">
        <f>SUM(F33:F34)</f>
        <v>155332</v>
      </c>
      <c r="G35" s="5"/>
      <c r="H35" s="58">
        <f>SUM(H33:H34)</f>
        <v>149157</v>
      </c>
      <c r="J35" s="60"/>
    </row>
    <row r="36" spans="2:8" ht="15">
      <c r="B36" s="2"/>
      <c r="F36" s="42"/>
      <c r="G36" s="5"/>
      <c r="H36" s="42"/>
    </row>
    <row r="37" spans="2:8" ht="15">
      <c r="B37" s="2" t="s">
        <v>94</v>
      </c>
      <c r="F37" s="42"/>
      <c r="G37" s="5"/>
      <c r="H37" s="42"/>
    </row>
    <row r="38" spans="2:8" ht="14.25">
      <c r="B38" s="15"/>
      <c r="C38" s="1" t="s">
        <v>95</v>
      </c>
      <c r="F38" s="42">
        <v>1088</v>
      </c>
      <c r="G38" s="5"/>
      <c r="H38" s="42">
        <v>683</v>
      </c>
    </row>
    <row r="39" spans="2:8" ht="14.25">
      <c r="B39" s="15"/>
      <c r="C39" s="1" t="s">
        <v>96</v>
      </c>
      <c r="F39" s="42">
        <v>13239</v>
      </c>
      <c r="G39" s="5"/>
      <c r="H39" s="42">
        <v>13152</v>
      </c>
    </row>
    <row r="40" spans="2:8" ht="14.25">
      <c r="B40" s="15"/>
      <c r="C40" s="1" t="s">
        <v>108</v>
      </c>
      <c r="F40" s="57">
        <v>893</v>
      </c>
      <c r="G40" s="5"/>
      <c r="H40" s="42">
        <v>872</v>
      </c>
    </row>
    <row r="41" spans="2:8" ht="15">
      <c r="B41" s="2" t="s">
        <v>97</v>
      </c>
      <c r="F41" s="58">
        <f>SUM(F38:F40)</f>
        <v>15220</v>
      </c>
      <c r="G41" s="5"/>
      <c r="H41" s="58">
        <f>SUM(H38:H40)</f>
        <v>14707</v>
      </c>
    </row>
    <row r="42" spans="2:8" ht="14.25">
      <c r="B42" s="15"/>
      <c r="F42" s="42"/>
      <c r="G42" s="5"/>
      <c r="H42" s="42"/>
    </row>
    <row r="43" spans="2:8" ht="15">
      <c r="B43" s="2" t="s">
        <v>98</v>
      </c>
      <c r="F43" s="65"/>
      <c r="G43" s="5"/>
      <c r="H43" s="42"/>
    </row>
    <row r="44" spans="2:8" ht="14.25">
      <c r="B44" s="15"/>
      <c r="C44" s="1" t="s">
        <v>33</v>
      </c>
      <c r="F44" s="65">
        <f>11374+4948</f>
        <v>16322</v>
      </c>
      <c r="G44" s="5"/>
      <c r="H44" s="5">
        <v>13863</v>
      </c>
    </row>
    <row r="45" spans="2:8" ht="14.25">
      <c r="B45" s="15"/>
      <c r="C45" s="1" t="s">
        <v>99</v>
      </c>
      <c r="F45" s="23">
        <v>3142</v>
      </c>
      <c r="G45" s="5"/>
      <c r="H45" s="5">
        <v>3200</v>
      </c>
    </row>
    <row r="46" spans="2:8" ht="14.25">
      <c r="B46" s="15"/>
      <c r="C46" s="1" t="s">
        <v>125</v>
      </c>
      <c r="F46" s="5">
        <v>1850</v>
      </c>
      <c r="G46" s="5"/>
      <c r="H46" s="5">
        <v>0</v>
      </c>
    </row>
    <row r="47" spans="2:8" ht="14.25">
      <c r="B47" s="15"/>
      <c r="C47" s="1" t="s">
        <v>100</v>
      </c>
      <c r="F47" s="6">
        <v>0</v>
      </c>
      <c r="G47" s="5"/>
      <c r="H47" s="5">
        <v>16</v>
      </c>
    </row>
    <row r="48" spans="2:8" ht="15">
      <c r="B48" s="2" t="s">
        <v>101</v>
      </c>
      <c r="F48" s="8">
        <f>SUM(F44:F47)</f>
        <v>21314</v>
      </c>
      <c r="G48" s="5"/>
      <c r="H48" s="8">
        <f>SUM(H44:H47)</f>
        <v>17079</v>
      </c>
    </row>
    <row r="49" spans="2:8" ht="14.25">
      <c r="B49" s="1"/>
      <c r="F49" s="5"/>
      <c r="G49" s="5"/>
      <c r="H49" s="5"/>
    </row>
    <row r="50" spans="2:8" ht="15">
      <c r="B50" s="2" t="s">
        <v>102</v>
      </c>
      <c r="F50" s="5">
        <f>F41+F48</f>
        <v>36534</v>
      </c>
      <c r="G50" s="5"/>
      <c r="H50" s="5">
        <f>H41+H48</f>
        <v>31786</v>
      </c>
    </row>
    <row r="51" spans="2:8" ht="14.25">
      <c r="B51" s="1"/>
      <c r="F51" s="23"/>
      <c r="G51" s="5"/>
      <c r="H51" s="23"/>
    </row>
    <row r="52" spans="2:8" ht="15.75" thickBot="1">
      <c r="B52" s="2" t="s">
        <v>103</v>
      </c>
      <c r="F52" s="63">
        <f>F35+F50</f>
        <v>191866</v>
      </c>
      <c r="G52" s="26"/>
      <c r="H52" s="63">
        <f>H35+H50</f>
        <v>180943</v>
      </c>
    </row>
    <row r="53" spans="2:8" ht="15" thickTop="1">
      <c r="B53" s="1"/>
      <c r="F53" s="5"/>
      <c r="G53" s="5"/>
      <c r="H53" s="5"/>
    </row>
    <row r="54" spans="2:8" ht="14.25">
      <c r="B54" s="1"/>
      <c r="F54" s="61"/>
      <c r="G54" s="5"/>
      <c r="H54" s="5"/>
    </row>
    <row r="55" spans="2:8" ht="14.25">
      <c r="B55" s="1" t="s">
        <v>84</v>
      </c>
      <c r="F55" s="69"/>
      <c r="H55" s="62"/>
    </row>
    <row r="56" spans="2:8" ht="15" thickBot="1">
      <c r="B56" s="1" t="s">
        <v>104</v>
      </c>
      <c r="F56" s="70">
        <v>1.15</v>
      </c>
      <c r="H56" s="54">
        <v>1.1</v>
      </c>
    </row>
    <row r="57" spans="2:8" ht="15" thickTop="1">
      <c r="B57" s="1"/>
      <c r="H57" s="55"/>
    </row>
    <row r="58" spans="2:6" ht="14.25">
      <c r="B58" s="1"/>
      <c r="F58" s="71"/>
    </row>
    <row r="59" spans="2:8" ht="15" thickBot="1">
      <c r="B59" s="1" t="s">
        <v>74</v>
      </c>
      <c r="F59" s="70">
        <v>1.13</v>
      </c>
      <c r="H59" s="41">
        <v>1.09</v>
      </c>
    </row>
    <row r="60" ht="15" thickTop="1">
      <c r="B60" s="1"/>
    </row>
    <row r="61" ht="14.25">
      <c r="B61" s="1"/>
    </row>
    <row r="62" spans="2:3" ht="14.25">
      <c r="B62" s="1" t="s">
        <v>50</v>
      </c>
      <c r="C62" s="1" t="s">
        <v>51</v>
      </c>
    </row>
    <row r="63" spans="2:3" ht="14.25">
      <c r="B63" s="1"/>
      <c r="C63" s="1" t="s">
        <v>52</v>
      </c>
    </row>
    <row r="64" spans="2:6" ht="14.25">
      <c r="B64" s="1"/>
      <c r="F64" s="34"/>
    </row>
    <row r="65" spans="2:8" ht="14.25">
      <c r="B65" s="66" t="s">
        <v>56</v>
      </c>
      <c r="C65" s="34"/>
      <c r="D65" s="34"/>
      <c r="E65" s="34"/>
      <c r="F65" s="37"/>
      <c r="G65" s="34"/>
      <c r="H65" s="34"/>
    </row>
    <row r="66" spans="2:8" ht="14.25">
      <c r="B66" s="34" t="s">
        <v>107</v>
      </c>
      <c r="C66" s="16"/>
      <c r="D66" s="16"/>
      <c r="E66" s="16"/>
      <c r="F66" s="5"/>
      <c r="G66" s="37"/>
      <c r="H66" s="37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7:8" ht="14.25">
      <c r="G1443" s="5"/>
      <c r="H1443" s="5"/>
    </row>
  </sheetData>
  <mergeCells count="2">
    <mergeCell ref="B1:H1"/>
    <mergeCell ref="B2:H2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6" sqref="A26"/>
    </sheetView>
  </sheetViews>
  <sheetFormatPr defaultColWidth="9.140625" defaultRowHeight="12.75"/>
  <cols>
    <col min="1" max="1" width="32.57421875" style="27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9" ht="33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24" t="s">
        <v>28</v>
      </c>
      <c r="B3" s="17"/>
      <c r="C3" s="17"/>
      <c r="D3" s="17"/>
      <c r="E3" s="17"/>
      <c r="F3" s="17"/>
    </row>
    <row r="4" spans="1:6" ht="15" customHeight="1">
      <c r="A4" s="24" t="s">
        <v>113</v>
      </c>
      <c r="B4" s="17"/>
      <c r="C4" s="17"/>
      <c r="D4" s="17"/>
      <c r="E4" s="17"/>
      <c r="F4" s="17"/>
    </row>
    <row r="5" ht="14.25">
      <c r="A5" s="25" t="s">
        <v>13</v>
      </c>
    </row>
    <row r="6" ht="14.25">
      <c r="A6" s="25"/>
    </row>
    <row r="7" spans="1:9" ht="15">
      <c r="A7" s="26"/>
      <c r="C7" s="76" t="s">
        <v>83</v>
      </c>
      <c r="D7" s="79"/>
      <c r="E7" s="79"/>
      <c r="F7" s="79"/>
      <c r="G7" s="79"/>
      <c r="H7" s="79"/>
      <c r="I7" s="79"/>
    </row>
    <row r="8" spans="1:13" ht="15">
      <c r="A8" s="26"/>
      <c r="G8" s="9" t="s">
        <v>47</v>
      </c>
      <c r="I8" s="9" t="s">
        <v>31</v>
      </c>
      <c r="K8" s="9" t="s">
        <v>78</v>
      </c>
      <c r="M8" s="9" t="s">
        <v>31</v>
      </c>
    </row>
    <row r="9" spans="1:13" ht="15">
      <c r="A9" s="26"/>
      <c r="C9" s="9" t="s">
        <v>30</v>
      </c>
      <c r="E9" s="26" t="s">
        <v>48</v>
      </c>
      <c r="G9" s="9" t="s">
        <v>45</v>
      </c>
      <c r="I9" s="9" t="s">
        <v>58</v>
      </c>
      <c r="K9" s="9" t="s">
        <v>79</v>
      </c>
      <c r="M9" s="9" t="s">
        <v>57</v>
      </c>
    </row>
    <row r="10" spans="1:11" ht="15">
      <c r="A10" s="26"/>
      <c r="C10" s="9" t="s">
        <v>29</v>
      </c>
      <c r="E10" s="9" t="s">
        <v>5</v>
      </c>
      <c r="G10" s="9" t="s">
        <v>46</v>
      </c>
      <c r="I10" s="9" t="s">
        <v>57</v>
      </c>
      <c r="K10" s="17"/>
    </row>
    <row r="11" spans="1:11" ht="15">
      <c r="A11" s="26"/>
      <c r="E11" s="9"/>
      <c r="I11" s="17"/>
      <c r="K11" s="17"/>
    </row>
    <row r="12" spans="1:13" ht="15">
      <c r="A12" s="26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26" t="s">
        <v>117</v>
      </c>
    </row>
    <row r="14" ht="15">
      <c r="A14" s="26"/>
    </row>
    <row r="15" spans="1:9" ht="14.25">
      <c r="A15" s="5" t="s">
        <v>80</v>
      </c>
      <c r="C15" s="23"/>
      <c r="D15" s="23"/>
      <c r="E15" s="23"/>
      <c r="F15" s="23"/>
      <c r="G15" s="23"/>
      <c r="H15" s="23"/>
      <c r="I15" s="23"/>
    </row>
    <row r="16" spans="1:13" ht="14.25">
      <c r="A16" s="27" t="s">
        <v>62</v>
      </c>
      <c r="C16" s="43">
        <v>64245</v>
      </c>
      <c r="D16" s="44"/>
      <c r="E16" s="44">
        <v>15832</v>
      </c>
      <c r="F16" s="44"/>
      <c r="G16" s="44">
        <v>61544</v>
      </c>
      <c r="H16" s="44"/>
      <c r="I16" s="44">
        <f>SUM(C16:G16)</f>
        <v>141621</v>
      </c>
      <c r="J16" s="44"/>
      <c r="K16" s="44">
        <f>'Balance Sheet'!$H$34</f>
        <v>7600</v>
      </c>
      <c r="L16" s="44"/>
      <c r="M16" s="45">
        <f>I16+K16</f>
        <v>149221</v>
      </c>
    </row>
    <row r="17" spans="1:13" ht="14.25">
      <c r="A17" s="27" t="s">
        <v>63</v>
      </c>
      <c r="C17" s="46">
        <v>0</v>
      </c>
      <c r="D17" s="6"/>
      <c r="E17" s="6">
        <v>-799</v>
      </c>
      <c r="F17" s="6"/>
      <c r="G17" s="6">
        <v>735</v>
      </c>
      <c r="H17" s="6"/>
      <c r="I17" s="6">
        <f>SUM(C17:G17)</f>
        <v>-64</v>
      </c>
      <c r="J17" s="6"/>
      <c r="K17" s="6"/>
      <c r="L17" s="6"/>
      <c r="M17" s="47">
        <f>I17+K17</f>
        <v>-64</v>
      </c>
    </row>
    <row r="18" spans="1:13" ht="14.25">
      <c r="A18" s="27" t="s">
        <v>85</v>
      </c>
      <c r="C18" s="23">
        <f>SUM(C16:C17)</f>
        <v>64245</v>
      </c>
      <c r="D18" s="23"/>
      <c r="E18" s="23">
        <f>SUM(E16:E17)</f>
        <v>15033</v>
      </c>
      <c r="F18" s="23"/>
      <c r="G18" s="23">
        <f>SUM(G16:G17)</f>
        <v>62279</v>
      </c>
      <c r="H18" s="23"/>
      <c r="I18" s="23">
        <f>SUM(I16:I17)</f>
        <v>141557</v>
      </c>
      <c r="K18" s="23">
        <f>SUM(K16:K17)</f>
        <v>7600</v>
      </c>
      <c r="M18" s="23">
        <f>SUM(M16:M17)</f>
        <v>149157</v>
      </c>
    </row>
    <row r="20" spans="1:13" ht="14.25">
      <c r="A20" s="27" t="s">
        <v>121</v>
      </c>
      <c r="G20" s="5">
        <f>'P&amp;L'!$H$29</f>
        <v>7770</v>
      </c>
      <c r="I20" s="5">
        <f>SUM(C20:G20)</f>
        <v>7770</v>
      </c>
      <c r="K20" s="5">
        <f>'P&amp;L'!$H$30</f>
        <v>255</v>
      </c>
      <c r="M20" s="5">
        <f>I20+K20</f>
        <v>8025</v>
      </c>
    </row>
    <row r="21" spans="1:13" ht="14.25">
      <c r="A21" s="27" t="s">
        <v>124</v>
      </c>
      <c r="C21" s="5">
        <v>0</v>
      </c>
      <c r="E21" s="5">
        <v>0</v>
      </c>
      <c r="G21" s="5">
        <v>-1850</v>
      </c>
      <c r="I21" s="5">
        <f>SUM(C21:G21)</f>
        <v>-1850</v>
      </c>
      <c r="K21" s="5">
        <v>0</v>
      </c>
      <c r="M21" s="5">
        <f>I21+K21</f>
        <v>-1850</v>
      </c>
    </row>
    <row r="23" spans="1:13" ht="15.75" thickBot="1">
      <c r="A23" s="24" t="s">
        <v>118</v>
      </c>
      <c r="C23" s="7">
        <f>SUM(C18:C22)</f>
        <v>64245</v>
      </c>
      <c r="E23" s="7">
        <f>SUM(E18:E22)</f>
        <v>15033</v>
      </c>
      <c r="G23" s="7">
        <f>SUM(G18:G22)</f>
        <v>68199</v>
      </c>
      <c r="I23" s="7">
        <f>SUM(I18:I22)</f>
        <v>147477</v>
      </c>
      <c r="J23" s="42"/>
      <c r="K23" s="7">
        <f>SUM(K18:K22)</f>
        <v>7855</v>
      </c>
      <c r="M23" s="7">
        <f>SUM(M18:M22)</f>
        <v>155332</v>
      </c>
    </row>
    <row r="24" ht="15" thickTop="1"/>
    <row r="26" ht="15">
      <c r="A26" s="24" t="s">
        <v>119</v>
      </c>
    </row>
    <row r="27" spans="3:9" ht="14.25">
      <c r="C27" s="23"/>
      <c r="D27" s="23"/>
      <c r="E27" s="23"/>
      <c r="F27" s="23"/>
      <c r="G27" s="23"/>
      <c r="H27" s="23"/>
      <c r="I27" s="23"/>
    </row>
    <row r="28" spans="1:13" ht="14.25">
      <c r="A28" s="5" t="s">
        <v>70</v>
      </c>
      <c r="C28" s="23">
        <v>64245</v>
      </c>
      <c r="D28" s="23"/>
      <c r="E28" s="23">
        <v>15824</v>
      </c>
      <c r="F28" s="23"/>
      <c r="G28" s="23">
        <v>52298</v>
      </c>
      <c r="H28" s="23"/>
      <c r="I28" s="23">
        <f>SUM(C28:G28)</f>
        <v>132367</v>
      </c>
      <c r="K28" s="5">
        <v>7306</v>
      </c>
      <c r="M28" s="5">
        <f>I28+K28</f>
        <v>139673</v>
      </c>
    </row>
    <row r="29" spans="1:13" ht="14.25">
      <c r="A29" s="27" t="s">
        <v>121</v>
      </c>
      <c r="C29" s="23">
        <v>0</v>
      </c>
      <c r="D29" s="23"/>
      <c r="E29" s="23">
        <v>0</v>
      </c>
      <c r="F29" s="23"/>
      <c r="G29" s="23">
        <f>'P&amp;L'!$J$29</f>
        <v>6817</v>
      </c>
      <c r="H29" s="23"/>
      <c r="I29" s="23">
        <f>G29</f>
        <v>6817</v>
      </c>
      <c r="K29" s="5">
        <f>'P&amp;L'!$J$30</f>
        <v>374</v>
      </c>
      <c r="M29" s="5">
        <f>I29+K29</f>
        <v>7191</v>
      </c>
    </row>
    <row r="30" spans="1:13" ht="14.25">
      <c r="A30" s="27" t="s">
        <v>124</v>
      </c>
      <c r="C30" s="23">
        <v>0</v>
      </c>
      <c r="D30" s="23"/>
      <c r="E30" s="23">
        <v>0</v>
      </c>
      <c r="F30" s="23"/>
      <c r="G30" s="23">
        <v>-1156</v>
      </c>
      <c r="H30" s="23"/>
      <c r="I30" s="23">
        <f>SUM(C30:G30)</f>
        <v>-1156</v>
      </c>
      <c r="K30" s="5">
        <v>0</v>
      </c>
      <c r="M30" s="5">
        <f>I30+K30</f>
        <v>-1156</v>
      </c>
    </row>
    <row r="32" spans="1:13" ht="15.75" thickBot="1">
      <c r="A32" s="24" t="s">
        <v>120</v>
      </c>
      <c r="C32" s="7">
        <f>SUM(C28:C31)</f>
        <v>64245</v>
      </c>
      <c r="E32" s="7">
        <f>SUM(E28:E31)</f>
        <v>15824</v>
      </c>
      <c r="G32" s="7">
        <f>SUM(G28:G31)</f>
        <v>57959</v>
      </c>
      <c r="I32" s="7">
        <f>SUM(I28:I31)</f>
        <v>138028</v>
      </c>
      <c r="K32" s="7">
        <f>SUM(K28:K31)</f>
        <v>7680</v>
      </c>
      <c r="M32" s="7">
        <f>SUM(M28:M31)</f>
        <v>145708</v>
      </c>
    </row>
    <row r="33" spans="1:9" ht="15.75" thickTop="1">
      <c r="A33" s="24"/>
      <c r="C33" s="23"/>
      <c r="E33" s="23"/>
      <c r="G33" s="23"/>
      <c r="I33" s="23"/>
    </row>
    <row r="34" spans="1:9" ht="15">
      <c r="A34" s="24"/>
      <c r="C34" s="23"/>
      <c r="E34" s="23"/>
      <c r="G34" s="23"/>
      <c r="I34" s="23"/>
    </row>
    <row r="35" spans="1:9" ht="15">
      <c r="A35" s="24"/>
      <c r="C35" s="23"/>
      <c r="E35" s="23"/>
      <c r="G35" s="23"/>
      <c r="I35" s="23"/>
    </row>
    <row r="36" spans="1:9" ht="15">
      <c r="A36" s="24"/>
      <c r="C36" s="23"/>
      <c r="E36" s="23"/>
      <c r="G36" s="23"/>
      <c r="I36" s="23"/>
    </row>
    <row r="37" spans="1:9" ht="15">
      <c r="A37" s="24"/>
      <c r="C37" s="23"/>
      <c r="E37" s="23"/>
      <c r="G37" s="23"/>
      <c r="I37" s="23"/>
    </row>
    <row r="39" ht="14.25">
      <c r="A39" s="35" t="s">
        <v>109</v>
      </c>
    </row>
    <row r="40" ht="14.25">
      <c r="A40" s="36" t="s">
        <v>86</v>
      </c>
    </row>
  </sheetData>
  <mergeCells count="2">
    <mergeCell ref="C7:I7"/>
    <mergeCell ref="A1:M1"/>
  </mergeCells>
  <printOptions horizontalCentered="1"/>
  <pageMargins left="0.53" right="0.13" top="0.43" bottom="0.5" header="0.38" footer="0.5"/>
  <pageSetup fitToHeight="1" fitToWidth="1" horizontalDpi="360" verticalDpi="36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6"/>
  <sheetViews>
    <sheetView workbookViewId="0" topLeftCell="B1">
      <selection activeCell="D29" sqref="D29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78" t="s">
        <v>14</v>
      </c>
      <c r="C1" s="78"/>
      <c r="D1" s="78"/>
      <c r="E1" s="78"/>
      <c r="F1" s="78"/>
      <c r="G1" s="78"/>
    </row>
    <row r="2" spans="2:7" ht="33" customHeight="1">
      <c r="B2" s="75"/>
      <c r="C2" s="75"/>
      <c r="D2" s="75"/>
      <c r="E2" s="75"/>
      <c r="F2" s="75"/>
      <c r="G2" s="75"/>
    </row>
    <row r="3" spans="2:6" ht="15" customHeight="1">
      <c r="B3" s="20" t="s">
        <v>27</v>
      </c>
      <c r="C3" s="19"/>
      <c r="D3" s="19"/>
      <c r="E3" s="19"/>
      <c r="F3" s="19"/>
    </row>
    <row r="4" spans="2:6" ht="15" customHeight="1">
      <c r="B4" s="20" t="s">
        <v>113</v>
      </c>
      <c r="C4" s="19"/>
      <c r="D4" s="19"/>
      <c r="E4" s="19"/>
      <c r="F4" s="19"/>
    </row>
    <row r="5" ht="14.25">
      <c r="B5" s="18" t="s">
        <v>13</v>
      </c>
    </row>
    <row r="6" ht="14.25">
      <c r="B6" s="18"/>
    </row>
    <row r="7" spans="2:7" ht="15">
      <c r="B7" s="18"/>
      <c r="E7" s="76" t="s">
        <v>34</v>
      </c>
      <c r="F7" s="76"/>
      <c r="G7" s="76"/>
    </row>
    <row r="8" spans="5:7" ht="15">
      <c r="E8" s="4">
        <v>38929</v>
      </c>
      <c r="F8" s="4"/>
      <c r="G8" s="4">
        <v>38564</v>
      </c>
    </row>
    <row r="9" spans="5:7" ht="15">
      <c r="E9" s="3" t="s">
        <v>2</v>
      </c>
      <c r="G9" s="9" t="s">
        <v>2</v>
      </c>
    </row>
    <row r="10" ht="15">
      <c r="G10" s="40"/>
    </row>
    <row r="11" ht="14.25">
      <c r="G11" s="56"/>
    </row>
    <row r="12" spans="2:6" ht="15">
      <c r="B12" s="20" t="s">
        <v>42</v>
      </c>
      <c r="E12" s="5"/>
      <c r="F12" s="5"/>
    </row>
    <row r="13" spans="2:7" ht="14.25">
      <c r="B13" s="10" t="s">
        <v>18</v>
      </c>
      <c r="E13" s="5">
        <f>'P&amp;L'!$H$22</f>
        <v>9269</v>
      </c>
      <c r="F13" s="5"/>
      <c r="G13" s="5">
        <f>'P&amp;L'!$J$22</f>
        <v>9333</v>
      </c>
    </row>
    <row r="14" spans="2:6" ht="14.25">
      <c r="B14" s="14"/>
      <c r="E14" s="5"/>
      <c r="F14" s="5"/>
    </row>
    <row r="15" spans="2:6" ht="14.25">
      <c r="B15" s="10" t="s">
        <v>71</v>
      </c>
      <c r="E15" s="5"/>
      <c r="F15" s="5"/>
    </row>
    <row r="16" spans="2:8" ht="14.25">
      <c r="B16" s="10" t="s">
        <v>21</v>
      </c>
      <c r="E16" s="52">
        <f>E17-E13</f>
        <v>1396</v>
      </c>
      <c r="F16" s="5"/>
      <c r="G16" s="6">
        <f>G17-G13</f>
        <v>876</v>
      </c>
      <c r="H16" s="12"/>
    </row>
    <row r="17" spans="2:9" ht="14.25">
      <c r="B17" s="10" t="s">
        <v>22</v>
      </c>
      <c r="E17" s="5">
        <v>10665</v>
      </c>
      <c r="F17" s="5"/>
      <c r="G17" s="5">
        <v>10209</v>
      </c>
      <c r="H17" s="12"/>
      <c r="I17" s="12"/>
    </row>
    <row r="18" spans="2:6" ht="14.25">
      <c r="B18" s="14"/>
      <c r="E18" s="5"/>
      <c r="F18" s="5"/>
    </row>
    <row r="19" spans="2:8" ht="14.25">
      <c r="B19" s="10" t="s">
        <v>23</v>
      </c>
      <c r="C19" s="15"/>
      <c r="E19" s="5"/>
      <c r="F19" s="5"/>
      <c r="H19" s="12"/>
    </row>
    <row r="20" spans="3:7" ht="14.25">
      <c r="C20" s="1" t="s">
        <v>24</v>
      </c>
      <c r="E20" s="5">
        <f>3447-10808</f>
        <v>-7361</v>
      </c>
      <c r="F20" s="5"/>
      <c r="G20" s="5">
        <v>-16107</v>
      </c>
    </row>
    <row r="21" spans="3:7" ht="14.25">
      <c r="C21" s="1" t="s">
        <v>25</v>
      </c>
      <c r="E21" s="6">
        <v>2459</v>
      </c>
      <c r="F21" s="5"/>
      <c r="G21" s="6">
        <v>3822</v>
      </c>
    </row>
    <row r="22" spans="2:7" ht="14.25">
      <c r="B22" s="10" t="s">
        <v>122</v>
      </c>
      <c r="E22" s="5">
        <f>SUM(E17:E21)</f>
        <v>5763</v>
      </c>
      <c r="F22" s="5"/>
      <c r="G22" s="5">
        <f>SUM(G17:G21)</f>
        <v>-2076</v>
      </c>
    </row>
    <row r="23" spans="5:6" ht="14.25">
      <c r="E23" s="5"/>
      <c r="F23" s="5"/>
    </row>
    <row r="24" spans="3:7" ht="14.25">
      <c r="C24" s="1" t="s">
        <v>35</v>
      </c>
      <c r="E24" s="5">
        <v>-831</v>
      </c>
      <c r="F24" s="5"/>
      <c r="G24" s="5">
        <v>-1264</v>
      </c>
    </row>
    <row r="25" spans="3:7" ht="14.25">
      <c r="C25" s="1" t="s">
        <v>54</v>
      </c>
      <c r="E25" s="5">
        <v>-21</v>
      </c>
      <c r="F25" s="5"/>
      <c r="G25" s="5">
        <v>-57</v>
      </c>
    </row>
    <row r="26" spans="3:7" ht="14.25">
      <c r="C26" s="1" t="s">
        <v>43</v>
      </c>
      <c r="E26" s="5">
        <v>0</v>
      </c>
      <c r="F26" s="5"/>
      <c r="G26" s="5">
        <v>26</v>
      </c>
    </row>
    <row r="27" spans="3:7" ht="14.25">
      <c r="C27" s="1" t="s">
        <v>36</v>
      </c>
      <c r="E27" s="5">
        <v>290</v>
      </c>
      <c r="F27" s="5"/>
      <c r="G27" s="5">
        <v>193</v>
      </c>
    </row>
    <row r="28" spans="3:7" ht="14.25">
      <c r="C28" s="1" t="s">
        <v>73</v>
      </c>
      <c r="E28" s="5">
        <v>874</v>
      </c>
      <c r="F28" s="5"/>
      <c r="G28" s="5">
        <v>1501</v>
      </c>
    </row>
    <row r="29" spans="3:7" ht="14.25">
      <c r="C29" s="1" t="s">
        <v>38</v>
      </c>
      <c r="E29" s="5">
        <v>-197</v>
      </c>
      <c r="F29" s="5"/>
      <c r="G29" s="5">
        <v>-369</v>
      </c>
    </row>
    <row r="30" spans="3:7" ht="14.25">
      <c r="C30" s="1" t="s">
        <v>37</v>
      </c>
      <c r="E30" s="5">
        <v>7</v>
      </c>
      <c r="F30" s="5"/>
      <c r="G30" s="5">
        <v>6</v>
      </c>
    </row>
    <row r="31" spans="3:7" ht="14.25">
      <c r="C31" s="15"/>
      <c r="E31" s="6"/>
      <c r="F31" s="5"/>
      <c r="G31" s="6"/>
    </row>
    <row r="32" spans="2:7" ht="14.25">
      <c r="B32" s="10" t="s">
        <v>123</v>
      </c>
      <c r="C32" s="15"/>
      <c r="E32" s="23">
        <f>SUM(E22:E31)</f>
        <v>5885</v>
      </c>
      <c r="F32" s="5"/>
      <c r="G32" s="5">
        <f>SUM(G22:G31)</f>
        <v>-2040</v>
      </c>
    </row>
    <row r="33" spans="3:6" ht="14.25">
      <c r="C33" s="15"/>
      <c r="E33" s="5"/>
      <c r="F33" s="5"/>
    </row>
    <row r="34" spans="2:6" ht="15">
      <c r="B34" s="20" t="s">
        <v>53</v>
      </c>
      <c r="C34" s="15"/>
      <c r="E34" s="5"/>
      <c r="F34" s="5"/>
    </row>
    <row r="35" spans="2:7" ht="14.25">
      <c r="B35" s="10" t="s">
        <v>44</v>
      </c>
      <c r="E35" s="23">
        <v>-1762</v>
      </c>
      <c r="F35" s="23"/>
      <c r="G35" s="5">
        <v>-4464</v>
      </c>
    </row>
    <row r="36" spans="5:6" ht="14.25">
      <c r="E36" s="23"/>
      <c r="F36" s="23"/>
    </row>
    <row r="37" spans="2:6" ht="15">
      <c r="B37" s="20" t="s">
        <v>60</v>
      </c>
      <c r="E37" s="23"/>
      <c r="F37" s="23"/>
    </row>
    <row r="38" spans="2:7" ht="14.25">
      <c r="B38" s="10" t="s">
        <v>61</v>
      </c>
      <c r="E38" s="23">
        <v>347</v>
      </c>
      <c r="F38" s="23"/>
      <c r="G38" s="5">
        <v>-1156</v>
      </c>
    </row>
    <row r="39" spans="3:7" ht="14.25">
      <c r="C39" s="15"/>
      <c r="E39" s="6"/>
      <c r="F39" s="23"/>
      <c r="G39" s="6"/>
    </row>
    <row r="40" spans="2:7" ht="15">
      <c r="B40" s="20" t="s">
        <v>69</v>
      </c>
      <c r="C40" s="15"/>
      <c r="E40" s="23">
        <f>E32+E35+E38</f>
        <v>4470</v>
      </c>
      <c r="F40" s="23"/>
      <c r="G40" s="23">
        <f>G32+G35+G38</f>
        <v>-7660</v>
      </c>
    </row>
    <row r="41" spans="3:6" ht="14.25">
      <c r="C41" s="15"/>
      <c r="E41" s="23"/>
      <c r="F41" s="23"/>
    </row>
    <row r="42" spans="2:7" ht="15">
      <c r="B42" s="20" t="s">
        <v>26</v>
      </c>
      <c r="C42" s="15"/>
      <c r="E42" s="23">
        <v>24216</v>
      </c>
      <c r="F42" s="23"/>
      <c r="G42" s="5">
        <v>26128</v>
      </c>
    </row>
    <row r="43" spans="3:6" ht="14.25">
      <c r="C43" s="15"/>
      <c r="E43" s="23"/>
      <c r="F43" s="23"/>
    </row>
    <row r="44" spans="2:7" ht="15.75" thickBot="1">
      <c r="B44" s="20" t="s">
        <v>81</v>
      </c>
      <c r="E44" s="7">
        <f>SUM(E40:E43)</f>
        <v>28686</v>
      </c>
      <c r="F44" s="23"/>
      <c r="G44" s="7">
        <f>SUM(G40:G43)</f>
        <v>18468</v>
      </c>
    </row>
    <row r="45" spans="5:6" ht="15" thickTop="1">
      <c r="E45" s="23"/>
      <c r="F45" s="23"/>
    </row>
    <row r="46" spans="5:6" ht="14.25">
      <c r="E46" s="23"/>
      <c r="F46" s="23"/>
    </row>
    <row r="47" spans="2:6" ht="14.25">
      <c r="B47" s="14"/>
      <c r="E47" s="23"/>
      <c r="F47" s="23"/>
    </row>
    <row r="48" spans="2:6" ht="14.25">
      <c r="B48" s="35" t="s">
        <v>55</v>
      </c>
      <c r="C48" s="35"/>
      <c r="D48" s="35"/>
      <c r="E48" s="35"/>
      <c r="F48" s="35"/>
    </row>
    <row r="49" spans="2:6" ht="14.25">
      <c r="B49" s="36" t="s">
        <v>110</v>
      </c>
      <c r="C49" s="36"/>
      <c r="D49" s="36"/>
      <c r="E49" s="36"/>
      <c r="F49" s="36"/>
    </row>
    <row r="50" spans="5:6" ht="14.25">
      <c r="E50" s="23"/>
      <c r="F50" s="23"/>
    </row>
    <row r="51" spans="2:6" ht="14.25">
      <c r="B51" s="14"/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3:6" ht="14.25">
      <c r="C54" s="15"/>
      <c r="E54" s="5"/>
      <c r="F54" s="5"/>
    </row>
    <row r="55" spans="3:6" ht="14.25">
      <c r="C55" s="15"/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5:6" ht="14.25">
      <c r="E58" s="5"/>
      <c r="F58" s="5"/>
    </row>
    <row r="59" spans="2:6" ht="14.25">
      <c r="B59" s="14"/>
      <c r="E59" s="5"/>
      <c r="F59" s="5"/>
    </row>
    <row r="60" spans="2:6" ht="14.25">
      <c r="B60" s="14"/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5:6" ht="14.25">
      <c r="E64" s="5"/>
      <c r="F64" s="5"/>
    </row>
    <row r="65" spans="5:6" ht="14.25">
      <c r="E65" s="23"/>
      <c r="F65" s="23"/>
    </row>
    <row r="66" spans="5:6" ht="14.25">
      <c r="E66" s="5"/>
      <c r="F66" s="5"/>
    </row>
    <row r="67" spans="2:6" ht="14.25">
      <c r="B67" s="14"/>
      <c r="E67" s="13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FernLin</cp:lastModifiedBy>
  <cp:lastPrinted>2006-09-22T04:26:14Z</cp:lastPrinted>
  <dcterms:created xsi:type="dcterms:W3CDTF">1999-03-13T03:06:08Z</dcterms:created>
  <dcterms:modified xsi:type="dcterms:W3CDTF">2006-09-22T04:26:51Z</dcterms:modified>
  <cp:category/>
  <cp:version/>
  <cp:contentType/>
  <cp:contentStatus/>
</cp:coreProperties>
</file>